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endance" sheetId="1" state="visible" r:id="rId3"/>
    <sheet name="Holidays" sheetId="2" state="visible" r:id="rId4"/>
  </sheets>
  <calcPr iterateCount="100" refMode="A1" iterate="false" iterateDelta="0.0001" calcMode="auto" fullCalcOnLoad="1" forceFullCalc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<sst xmlns="http://schemas.openxmlformats.org/spreadsheetml/2006/main" count="52" uniqueCount="43">
  <si>
    <t xml:space="preserve">Oman Attendance Sheet — automatic overtime at 1.25x / 1.5x / 2x (taoman.org)</t>
  </si>
  <si>
    <t xml:space="preserve">Want this automatic from a fingerprint or face machine?  Call / WhatsApp +968 9537 5106 — TAOMAN</t>
  </si>
  <si>
    <t xml:space="preserve">Month (1-12):</t>
  </si>
  <si>
    <t xml:space="preserve">Year:</t>
  </si>
  <si>
    <t xml:space="preserve">How to use: type each employee's name and basic salary, then type hours worked under each day. Leave blank = absent.</t>
  </si>
  <si>
    <t xml:space="preserve">Ramadan? (Yes/No):</t>
  </si>
  <si>
    <t xml:space="preserve">No</t>
  </si>
  <si>
    <t xml:space="preserve">Weekend = Friday &amp; Saturday (marked R, paid 2x). Public holidays marked H (2x) — list is on the Holidays tab. Hourly rate = basic salary ÷ 240.</t>
  </si>
  <si>
    <t xml:space="preserve">Employee name</t>
  </si>
  <si>
    <t xml:space="preserve">Basic salary (OMR)</t>
  </si>
  <si>
    <t xml:space="preserve">Total hrs</t>
  </si>
  <si>
    <t xml:space="preserve">Days present</t>
  </si>
  <si>
    <t xml:space="preserve">Reg OT hrs (1.25x)</t>
  </si>
  <si>
    <t xml:space="preserve">Wknd/Hol hrs (2x)</t>
  </si>
  <si>
    <t xml:space="preserve">Night OT hrs (1.5x) — TYPE IN (9 PM - 5 AM)</t>
  </si>
  <si>
    <t xml:space="preserve">Hourly rate</t>
  </si>
  <si>
    <t xml:space="preserve">OT pay 1.25x</t>
  </si>
  <si>
    <t xml:space="preserve">OT pay 2x</t>
  </si>
  <si>
    <t xml:space="preserve">OT pay 1.5x</t>
  </si>
  <si>
    <t xml:space="preserve">Total OT pay (OMR)</t>
  </si>
  <si>
    <t xml:space="preserve">Total pay (OMR)</t>
  </si>
  <si>
    <t xml:space="preserve">Example — overwrite me</t>
  </si>
  <si>
    <t xml:space="preserve">TOTALS</t>
  </si>
  <si>
    <t xml:space="preserve">Tired of typing hours every day? A fingerprint or face attendance machine does this automatically.  Call / WhatsApp +968 9537 5106 — TAOMAN</t>
  </si>
  <si>
    <t xml:space="preserve">Oman Public Holidays (already filled — you can ignore this tab)</t>
  </si>
  <si>
    <t xml:space="preserve">Islamic dates are estimates until officially announced. To correct one, just change the date. The Attendance sheet updates by itself.</t>
  </si>
  <si>
    <t xml:space="preserve">Date</t>
  </si>
  <si>
    <t xml:space="preserve">Holiday</t>
  </si>
  <si>
    <t xml:space="preserve">Note</t>
  </si>
  <si>
    <t xml:space="preserve">Isra'a Wal Mi'raj</t>
  </si>
  <si>
    <t xml:space="preserve">Estimate</t>
  </si>
  <si>
    <t xml:space="preserve">Eid al-Fitr (day 1)</t>
  </si>
  <si>
    <t xml:space="preserve">Eid al-Fitr (day 2)</t>
  </si>
  <si>
    <t xml:space="preserve">Eid al-Fitr (day 3)</t>
  </si>
  <si>
    <t xml:space="preserve">Eid al-Adha (day 1)</t>
  </si>
  <si>
    <t xml:space="preserve">Eid al-Adha (day 2)</t>
  </si>
  <si>
    <t xml:space="preserve">Eid al-Adha (day 3)</t>
  </si>
  <si>
    <t xml:space="preserve">Islamic New Year</t>
  </si>
  <si>
    <t xml:space="preserve">Prophet's Birthday</t>
  </si>
  <si>
    <t xml:space="preserve">National Day (day 1)</t>
  </si>
  <si>
    <t xml:space="preserve">Confirm announcement</t>
  </si>
  <si>
    <t xml:space="preserve">National Day (day 2)</t>
  </si>
  <si>
    <t xml:space="preserve">Questions? Call / WhatsApp +968 9537 5106 — TAOMAN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</si>
</sst>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"/>
    <numFmt numFmtId="166" formatCode="0.#"/>
    <numFmt numFmtId="167" formatCode="0.0"/>
    <numFmt numFmtId="168" formatCode="0"/>
    <numFmt numFmtId="169" formatCode="dd\-mmm\-yy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4304D"/>
      <name val="Arial"/>
      <family val="0"/>
      <charset val="1"/>
    </font>
    <font>
      <b val="true"/>
      <sz val="11"/>
      <color rgb="FF1FA855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9"/>
      <color rgb="FF5B677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6B5410"/>
      <name val="Arial"/>
      <family val="0"/>
      <charset val="1"/>
    </font>
    <font>
      <i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4F6"/>
        <bgColor rgb="FFFDF6E7"/>
      </patternFill>
    </fill>
    <fill>
      <patternFill patternType="solid">
        <fgColor rgb="FF14304D"/>
        <bgColor rgb="FF333333"/>
      </patternFill>
    </fill>
    <fill>
      <patternFill patternType="solid">
        <fgColor rgb="FFFDF6E7"/>
        <bgColor rgb="FFF2F4F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4CCD4"/>
      </left>
      <right style="thin">
        <color rgb="FFC4CCD4"/>
      </right>
      <top style="thin">
        <color rgb="FFC4CCD4"/>
      </top>
      <bottom style="thin">
        <color rgb="FFC4CC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B5410"/>
      <rgbColor rgb="FF800080"/>
      <rgbColor rgb="FF008080"/>
      <rgbColor rgb="FFC4CCD4"/>
      <rgbColor rgb="FF808080"/>
      <rgbColor rgb="FF9999FF"/>
      <rgbColor rgb="FF993366"/>
      <rgbColor rgb="FFFDF6E7"/>
      <rgbColor rgb="FFF2F4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770"/>
      <rgbColor rgb="FF969696"/>
      <rgbColor rgb="FF14304D"/>
      <rgbColor rgb="FF1FA855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tel:+96895375106" TargetMode="External"/><Relationship Id="rId2" Type="http://schemas.openxmlformats.org/officeDocument/2006/relationships/hyperlink" Target="tel:+96895375106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tel:+96895375106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3"/>
    <col collapsed="false" customWidth="true" hidden="false" outlineLevel="0" max="33" min="3" style="0" width="5"/>
    <col collapsed="false" customWidth="true" hidden="false" outlineLevel="0" max="44" min="34" style="0" width="1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  <c r="B3" s="4" t="n">
        <v>6</v>
      </c>
      <c r="D3" s="5" t="str">
        <f aca="false">"Showing: "&amp;TEXT(DATE($B$4,$B$3,1),"MMMM YYYY")&amp;IF($B$5="Yes","  —  RAMADAN: overtime starts after 6 hrs/day","")</f>
        <v>Showing: June 2026</v>
      </c>
    </row>
    <row r="4" customFormat="false" ht="15" hidden="false" customHeight="false" outlineLevel="0" collapsed="false">
      <c r="A4" s="3" t="s">
        <v>3</v>
      </c>
      <c r="B4" s="4" t="n">
        <v>2026</v>
      </c>
      <c r="D4" s="6" t="s">
        <v>4</v>
      </c>
    </row>
    <row r="5" customFormat="false" ht="15" hidden="false" customHeight="false" outlineLevel="0" collapsed="false">
      <c r="A5" s="3" t="s">
        <v>5</v>
      </c>
      <c r="B5" s="4" t="s">
        <v>6</v>
      </c>
      <c r="D5" s="6" t="s">
        <v>7</v>
      </c>
    </row>
    <row r="7" customFormat="false" ht="30" hidden="false" customHeight="true" outlineLevel="0" collapsed="false">
      <c r="A7" s="7" t="s">
        <v>8</v>
      </c>
      <c r="B7" s="7" t="s">
        <v>9</v>
      </c>
      <c r="C7" s="8" t="n">
        <v>1</v>
      </c>
      <c r="D7" s="8" t="n">
        <v>2</v>
      </c>
      <c r="E7" s="8" t="n">
        <v>3</v>
      </c>
      <c r="F7" s="8" t="n">
        <v>4</v>
      </c>
      <c r="G7" s="8" t="n">
        <v>5</v>
      </c>
      <c r="H7" s="8" t="n">
        <v>6</v>
      </c>
      <c r="I7" s="8" t="n">
        <v>7</v>
      </c>
      <c r="J7" s="8" t="n">
        <v>8</v>
      </c>
      <c r="K7" s="8" t="n">
        <v>9</v>
      </c>
      <c r="L7" s="8" t="n">
        <v>10</v>
      </c>
      <c r="M7" s="8" t="n">
        <v>11</v>
      </c>
      <c r="N7" s="8" t="n">
        <v>12</v>
      </c>
      <c r="O7" s="8" t="n">
        <v>13</v>
      </c>
      <c r="P7" s="8" t="n">
        <v>14</v>
      </c>
      <c r="Q7" s="8" t="n">
        <v>15</v>
      </c>
      <c r="R7" s="8" t="n">
        <v>16</v>
      </c>
      <c r="S7" s="8" t="n">
        <v>17</v>
      </c>
      <c r="T7" s="8" t="n">
        <v>18</v>
      </c>
      <c r="U7" s="8" t="n">
        <v>19</v>
      </c>
      <c r="V7" s="8" t="n">
        <v>20</v>
      </c>
      <c r="W7" s="8" t="n">
        <v>21</v>
      </c>
      <c r="X7" s="8" t="n">
        <v>22</v>
      </c>
      <c r="Y7" s="8" t="n">
        <v>23</v>
      </c>
      <c r="Z7" s="8" t="n">
        <v>24</v>
      </c>
      <c r="AA7" s="8" t="n">
        <v>25</v>
      </c>
      <c r="AB7" s="8" t="n">
        <v>26</v>
      </c>
      <c r="AC7" s="8" t="n">
        <v>27</v>
      </c>
      <c r="AD7" s="8" t="n">
        <v>28</v>
      </c>
      <c r="AE7" s="8" t="n">
        <v>29</v>
      </c>
      <c r="AF7" s="8" t="n">
        <v>30</v>
      </c>
      <c r="AG7" s="8" t="n">
        <v>31</v>
      </c>
      <c r="AH7" s="7" t="s">
        <v>10</v>
      </c>
      <c r="AI7" s="7" t="s">
        <v>11</v>
      </c>
      <c r="AJ7" s="7" t="s">
        <v>12</v>
      </c>
      <c r="AK7" s="7" t="s">
        <v>13</v>
      </c>
      <c r="AL7" s="7" t="s">
        <v>14</v>
      </c>
      <c r="AM7" s="7" t="s">
        <v>15</v>
      </c>
      <c r="AN7" s="7" t="s">
        <v>16</v>
      </c>
      <c r="AO7" s="7" t="s">
        <v>17</v>
      </c>
      <c r="AP7" s="7" t="s">
        <v>18</v>
      </c>
      <c r="AQ7" s="7" t="s">
        <v>19</v>
      </c>
      <c r="AR7" s="7" t="s">
        <v>20</v>
      </c>
    </row>
    <row r="8" customFormat="false" ht="15" hidden="false" customHeight="false" outlineLevel="0" collapsed="false">
      <c r="C8" s="9" t="str">
        <f aca="false">IF(C$7&gt;DAY(EOMONTH(DATE($B$4,$B$3,1),0)),"",TEXT(DATE($B$4,$B$3,C$7),"ddd"))</f>
        <v>Mon</v>
      </c>
      <c r="D8" s="9" t="str">
        <f aca="false">IF(D$7&gt;DAY(EOMONTH(DATE($B$4,$B$3,1),0)),"",TEXT(DATE($B$4,$B$3,D$7),"ddd"))</f>
        <v>Tue</v>
      </c>
      <c r="E8" s="9" t="str">
        <f aca="false">IF(E$7&gt;DAY(EOMONTH(DATE($B$4,$B$3,1),0)),"",TEXT(DATE($B$4,$B$3,E$7),"ddd"))</f>
        <v>Wed</v>
      </c>
      <c r="F8" s="9" t="str">
        <f aca="false">IF(F$7&gt;DAY(EOMONTH(DATE($B$4,$B$3,1),0)),"",TEXT(DATE($B$4,$B$3,F$7),"ddd"))</f>
        <v>Thu</v>
      </c>
      <c r="G8" s="9" t="str">
        <f aca="false">IF(G$7&gt;DAY(EOMONTH(DATE($B$4,$B$3,1),0)),"",TEXT(DATE($B$4,$B$3,G$7),"ddd"))</f>
        <v>Fri</v>
      </c>
      <c r="H8" s="9" t="str">
        <f aca="false">IF(H$7&gt;DAY(EOMONTH(DATE($B$4,$B$3,1),0)),"",TEXT(DATE($B$4,$B$3,H$7),"ddd"))</f>
        <v>Sat</v>
      </c>
      <c r="I8" s="9" t="str">
        <f aca="false">IF(I$7&gt;DAY(EOMONTH(DATE($B$4,$B$3,1),0)),"",TEXT(DATE($B$4,$B$3,I$7),"ddd"))</f>
        <v>Sun</v>
      </c>
      <c r="J8" s="9" t="str">
        <f aca="false">IF(J$7&gt;DAY(EOMONTH(DATE($B$4,$B$3,1),0)),"",TEXT(DATE($B$4,$B$3,J$7),"ddd"))</f>
        <v>Mon</v>
      </c>
      <c r="K8" s="9" t="str">
        <f aca="false">IF(K$7&gt;DAY(EOMONTH(DATE($B$4,$B$3,1),0)),"",TEXT(DATE($B$4,$B$3,K$7),"ddd"))</f>
        <v>Tue</v>
      </c>
      <c r="L8" s="9" t="str">
        <f aca="false">IF(L$7&gt;DAY(EOMONTH(DATE($B$4,$B$3,1),0)),"",TEXT(DATE($B$4,$B$3,L$7),"ddd"))</f>
        <v>Wed</v>
      </c>
      <c r="M8" s="9" t="str">
        <f aca="false">IF(M$7&gt;DAY(EOMONTH(DATE($B$4,$B$3,1),0)),"",TEXT(DATE($B$4,$B$3,M$7),"ddd"))</f>
        <v>Thu</v>
      </c>
      <c r="N8" s="9" t="str">
        <f aca="false">IF(N$7&gt;DAY(EOMONTH(DATE($B$4,$B$3,1),0)),"",TEXT(DATE($B$4,$B$3,N$7),"ddd"))</f>
        <v>Fri</v>
      </c>
      <c r="O8" s="9" t="str">
        <f aca="false">IF(O$7&gt;DAY(EOMONTH(DATE($B$4,$B$3,1),0)),"",TEXT(DATE($B$4,$B$3,O$7),"ddd"))</f>
        <v>Sat</v>
      </c>
      <c r="P8" s="9" t="str">
        <f aca="false">IF(P$7&gt;DAY(EOMONTH(DATE($B$4,$B$3,1),0)),"",TEXT(DATE($B$4,$B$3,P$7),"ddd"))</f>
        <v>Sun</v>
      </c>
      <c r="Q8" s="9" t="str">
        <f aca="false">IF(Q$7&gt;DAY(EOMONTH(DATE($B$4,$B$3,1),0)),"",TEXT(DATE($B$4,$B$3,Q$7),"ddd"))</f>
        <v>Mon</v>
      </c>
      <c r="R8" s="9" t="str">
        <f aca="false">IF(R$7&gt;DAY(EOMONTH(DATE($B$4,$B$3,1),0)),"",TEXT(DATE($B$4,$B$3,R$7),"ddd"))</f>
        <v>Tue</v>
      </c>
      <c r="S8" s="9" t="str">
        <f aca="false">IF(S$7&gt;DAY(EOMONTH(DATE($B$4,$B$3,1),0)),"",TEXT(DATE($B$4,$B$3,S$7),"ddd"))</f>
        <v>Wed</v>
      </c>
      <c r="T8" s="9" t="str">
        <f aca="false">IF(T$7&gt;DAY(EOMONTH(DATE($B$4,$B$3,1),0)),"",TEXT(DATE($B$4,$B$3,T$7),"ddd"))</f>
        <v>Thu</v>
      </c>
      <c r="U8" s="9" t="str">
        <f aca="false">IF(U$7&gt;DAY(EOMONTH(DATE($B$4,$B$3,1),0)),"",TEXT(DATE($B$4,$B$3,U$7),"ddd"))</f>
        <v>Fri</v>
      </c>
      <c r="V8" s="9" t="str">
        <f aca="false">IF(V$7&gt;DAY(EOMONTH(DATE($B$4,$B$3,1),0)),"",TEXT(DATE($B$4,$B$3,V$7),"ddd"))</f>
        <v>Sat</v>
      </c>
      <c r="W8" s="9" t="str">
        <f aca="false">IF(W$7&gt;DAY(EOMONTH(DATE($B$4,$B$3,1),0)),"",TEXT(DATE($B$4,$B$3,W$7),"ddd"))</f>
        <v>Sun</v>
      </c>
      <c r="X8" s="9" t="str">
        <f aca="false">IF(X$7&gt;DAY(EOMONTH(DATE($B$4,$B$3,1),0)),"",TEXT(DATE($B$4,$B$3,X$7),"ddd"))</f>
        <v>Mon</v>
      </c>
      <c r="Y8" s="9" t="str">
        <f aca="false">IF(Y$7&gt;DAY(EOMONTH(DATE($B$4,$B$3,1),0)),"",TEXT(DATE($B$4,$B$3,Y$7),"ddd"))</f>
        <v>Tue</v>
      </c>
      <c r="Z8" s="9" t="str">
        <f aca="false">IF(Z$7&gt;DAY(EOMONTH(DATE($B$4,$B$3,1),0)),"",TEXT(DATE($B$4,$B$3,Z$7),"ddd"))</f>
        <v>Wed</v>
      </c>
      <c r="AA8" s="9" t="str">
        <f aca="false">IF(AA$7&gt;DAY(EOMONTH(DATE($B$4,$B$3,1),0)),"",TEXT(DATE($B$4,$B$3,AA$7),"ddd"))</f>
        <v>Thu</v>
      </c>
      <c r="AB8" s="9" t="str">
        <f aca="false">IF(AB$7&gt;DAY(EOMONTH(DATE($B$4,$B$3,1),0)),"",TEXT(DATE($B$4,$B$3,AB$7),"ddd"))</f>
        <v>Fri</v>
      </c>
      <c r="AC8" s="9" t="str">
        <f aca="false">IF(AC$7&gt;DAY(EOMONTH(DATE($B$4,$B$3,1),0)),"",TEXT(DATE($B$4,$B$3,AC$7),"ddd"))</f>
        <v>Sat</v>
      </c>
      <c r="AD8" s="9" t="str">
        <f aca="false">IF(AD$7&gt;DAY(EOMONTH(DATE($B$4,$B$3,1),0)),"",TEXT(DATE($B$4,$B$3,AD$7),"ddd"))</f>
        <v>Sun</v>
      </c>
      <c r="AE8" s="9" t="str">
        <f aca="false">IF(AE$7&gt;DAY(EOMONTH(DATE($B$4,$B$3,1),0)),"",TEXT(DATE($B$4,$B$3,AE$7),"ddd"))</f>
        <v>Mon</v>
      </c>
      <c r="AF8" s="9" t="str">
        <f aca="false">IF(AF$7&gt;DAY(EOMONTH(DATE($B$4,$B$3,1),0)),"",TEXT(DATE($B$4,$B$3,AF$7),"ddd"))</f>
        <v>Tue</v>
      </c>
      <c r="AG8" s="9" t="str">
        <f aca="false">IF(AG$7&gt;DAY(EOMONTH(DATE($B$4,$B$3,1),0)),"",TEXT(DATE($B$4,$B$3,AG$7),"ddd"))</f>
        <v/>
      </c>
    </row>
    <row r="9" customFormat="false" ht="15" hidden="false" customHeight="false" outlineLevel="0" collapsed="false">
      <c r="C9" s="9" t="str">
        <f aca="false">IF(C$7&gt;DAY(EOMONTH(DATE($B$4,$B$3,1),0)),"",IF(COUNTIF(Holidays!$A$4:$A$60,DATE($B$4,$B$3,C$7))&gt;0,"H",IF(OR(TEXT(DATE($B$4,$B$3,C$7),"dddd")="Friday",TEXT(DATE($B$4,$B$3,C$7),"dddd")="Saturday"),"R","W")))</f>
        <v>W</v>
      </c>
      <c r="D9" s="9" t="str">
        <f aca="false">IF(D$7&gt;DAY(EOMONTH(DATE($B$4,$B$3,1),0)),"",IF(COUNTIF(Holidays!$A$4:$A$60,DATE($B$4,$B$3,D$7))&gt;0,"H",IF(OR(TEXT(DATE($B$4,$B$3,D$7),"dddd")="Friday",TEXT(DATE($B$4,$B$3,D$7),"dddd")="Saturday"),"R","W")))</f>
        <v>W</v>
      </c>
      <c r="E9" s="9" t="str">
        <f aca="false">IF(E$7&gt;DAY(EOMONTH(DATE($B$4,$B$3,1),0)),"",IF(COUNTIF(Holidays!$A$4:$A$60,DATE($B$4,$B$3,E$7))&gt;0,"H",IF(OR(TEXT(DATE($B$4,$B$3,E$7),"dddd")="Friday",TEXT(DATE($B$4,$B$3,E$7),"dddd")="Saturday"),"R","W")))</f>
        <v>W</v>
      </c>
      <c r="F9" s="9" t="str">
        <f aca="false">IF(F$7&gt;DAY(EOMONTH(DATE($B$4,$B$3,1),0)),"",IF(COUNTIF(Holidays!$A$4:$A$60,DATE($B$4,$B$3,F$7))&gt;0,"H",IF(OR(TEXT(DATE($B$4,$B$3,F$7),"dddd")="Friday",TEXT(DATE($B$4,$B$3,F$7),"dddd")="Saturday"),"R","W")))</f>
        <v>W</v>
      </c>
      <c r="G9" s="9" t="str">
        <f aca="false">IF(G$7&gt;DAY(EOMONTH(DATE($B$4,$B$3,1),0)),"",IF(COUNTIF(Holidays!$A$4:$A$60,DATE($B$4,$B$3,G$7))&gt;0,"H",IF(OR(TEXT(DATE($B$4,$B$3,G$7),"dddd")="Friday",TEXT(DATE($B$4,$B$3,G$7),"dddd")="Saturday"),"R","W")))</f>
        <v>R</v>
      </c>
      <c r="H9" s="9" t="str">
        <f aca="false">IF(H$7&gt;DAY(EOMONTH(DATE($B$4,$B$3,1),0)),"",IF(COUNTIF(Holidays!$A$4:$A$60,DATE($B$4,$B$3,H$7))&gt;0,"H",IF(OR(TEXT(DATE($B$4,$B$3,H$7),"dddd")="Friday",TEXT(DATE($B$4,$B$3,H$7),"dddd")="Saturday"),"R","W")))</f>
        <v>R</v>
      </c>
      <c r="I9" s="9" t="str">
        <f aca="false">IF(I$7&gt;DAY(EOMONTH(DATE($B$4,$B$3,1),0)),"",IF(COUNTIF(Holidays!$A$4:$A$60,DATE($B$4,$B$3,I$7))&gt;0,"H",IF(OR(TEXT(DATE($B$4,$B$3,I$7),"dddd")="Friday",TEXT(DATE($B$4,$B$3,I$7),"dddd")="Saturday"),"R","W")))</f>
        <v>W</v>
      </c>
      <c r="J9" s="9" t="str">
        <f aca="false">IF(J$7&gt;DAY(EOMONTH(DATE($B$4,$B$3,1),0)),"",IF(COUNTIF(Holidays!$A$4:$A$60,DATE($B$4,$B$3,J$7))&gt;0,"H",IF(OR(TEXT(DATE($B$4,$B$3,J$7),"dddd")="Friday",TEXT(DATE($B$4,$B$3,J$7),"dddd")="Saturday"),"R","W")))</f>
        <v>W</v>
      </c>
      <c r="K9" s="9" t="str">
        <f aca="false">IF(K$7&gt;DAY(EOMONTH(DATE($B$4,$B$3,1),0)),"",IF(COUNTIF(Holidays!$A$4:$A$60,DATE($B$4,$B$3,K$7))&gt;0,"H",IF(OR(TEXT(DATE($B$4,$B$3,K$7),"dddd")="Friday",TEXT(DATE($B$4,$B$3,K$7),"dddd")="Saturday"),"R","W")))</f>
        <v>W</v>
      </c>
      <c r="L9" s="9" t="str">
        <f aca="false">IF(L$7&gt;DAY(EOMONTH(DATE($B$4,$B$3,1),0)),"",IF(COUNTIF(Holidays!$A$4:$A$60,DATE($B$4,$B$3,L$7))&gt;0,"H",IF(OR(TEXT(DATE($B$4,$B$3,L$7),"dddd")="Friday",TEXT(DATE($B$4,$B$3,L$7),"dddd")="Saturday"),"R","W")))</f>
        <v>W</v>
      </c>
      <c r="M9" s="9" t="str">
        <f aca="false">IF(M$7&gt;DAY(EOMONTH(DATE($B$4,$B$3,1),0)),"",IF(COUNTIF(Holidays!$A$4:$A$60,DATE($B$4,$B$3,M$7))&gt;0,"H",IF(OR(TEXT(DATE($B$4,$B$3,M$7),"dddd")="Friday",TEXT(DATE($B$4,$B$3,M$7),"dddd")="Saturday"),"R","W")))</f>
        <v>W</v>
      </c>
      <c r="N9" s="9" t="str">
        <f aca="false">IF(N$7&gt;DAY(EOMONTH(DATE($B$4,$B$3,1),0)),"",IF(COUNTIF(Holidays!$A$4:$A$60,DATE($B$4,$B$3,N$7))&gt;0,"H",IF(OR(TEXT(DATE($B$4,$B$3,N$7),"dddd")="Friday",TEXT(DATE($B$4,$B$3,N$7),"dddd")="Saturday"),"R","W")))</f>
        <v>R</v>
      </c>
      <c r="O9" s="9" t="str">
        <f aca="false">IF(O$7&gt;DAY(EOMONTH(DATE($B$4,$B$3,1),0)),"",IF(COUNTIF(Holidays!$A$4:$A$60,DATE($B$4,$B$3,O$7))&gt;0,"H",IF(OR(TEXT(DATE($B$4,$B$3,O$7),"dddd")="Friday",TEXT(DATE($B$4,$B$3,O$7),"dddd")="Saturday"),"R","W")))</f>
        <v>R</v>
      </c>
      <c r="P9" s="9" t="str">
        <f aca="false">IF(P$7&gt;DAY(EOMONTH(DATE($B$4,$B$3,1),0)),"",IF(COUNTIF(Holidays!$A$4:$A$60,DATE($B$4,$B$3,P$7))&gt;0,"H",IF(OR(TEXT(DATE($B$4,$B$3,P$7),"dddd")="Friday",TEXT(DATE($B$4,$B$3,P$7),"dddd")="Saturday"),"R","W")))</f>
        <v>W</v>
      </c>
      <c r="Q9" s="9" t="str">
        <f aca="false">IF(Q$7&gt;DAY(EOMONTH(DATE($B$4,$B$3,1),0)),"",IF(COUNTIF(Holidays!$A$4:$A$60,DATE($B$4,$B$3,Q$7))&gt;0,"H",IF(OR(TEXT(DATE($B$4,$B$3,Q$7),"dddd")="Friday",TEXT(DATE($B$4,$B$3,Q$7),"dddd")="Saturday"),"R","W")))</f>
        <v>W</v>
      </c>
      <c r="R9" s="9" t="str">
        <f aca="false">IF(R$7&gt;DAY(EOMONTH(DATE($B$4,$B$3,1),0)),"",IF(COUNTIF(Holidays!$A$4:$A$60,DATE($B$4,$B$3,R$7))&gt;0,"H",IF(OR(TEXT(DATE($B$4,$B$3,R$7),"dddd")="Friday",TEXT(DATE($B$4,$B$3,R$7),"dddd")="Saturday"),"R","W")))</f>
        <v>H</v>
      </c>
      <c r="S9" s="9" t="str">
        <f aca="false">IF(S$7&gt;DAY(EOMONTH(DATE($B$4,$B$3,1),0)),"",IF(COUNTIF(Holidays!$A$4:$A$60,DATE($B$4,$B$3,S$7))&gt;0,"H",IF(OR(TEXT(DATE($B$4,$B$3,S$7),"dddd")="Friday",TEXT(DATE($B$4,$B$3,S$7),"dddd")="Saturday"),"R","W")))</f>
        <v>W</v>
      </c>
      <c r="T9" s="9" t="str">
        <f aca="false">IF(T$7&gt;DAY(EOMONTH(DATE($B$4,$B$3,1),0)),"",IF(COUNTIF(Holidays!$A$4:$A$60,DATE($B$4,$B$3,T$7))&gt;0,"H",IF(OR(TEXT(DATE($B$4,$B$3,T$7),"dddd")="Friday",TEXT(DATE($B$4,$B$3,T$7),"dddd")="Saturday"),"R","W")))</f>
        <v>W</v>
      </c>
      <c r="U9" s="9" t="str">
        <f aca="false">IF(U$7&gt;DAY(EOMONTH(DATE($B$4,$B$3,1),0)),"",IF(COUNTIF(Holidays!$A$4:$A$60,DATE($B$4,$B$3,U$7))&gt;0,"H",IF(OR(TEXT(DATE($B$4,$B$3,U$7),"dddd")="Friday",TEXT(DATE($B$4,$B$3,U$7),"dddd")="Saturday"),"R","W")))</f>
        <v>R</v>
      </c>
      <c r="V9" s="9" t="str">
        <f aca="false">IF(V$7&gt;DAY(EOMONTH(DATE($B$4,$B$3,1),0)),"",IF(COUNTIF(Holidays!$A$4:$A$60,DATE($B$4,$B$3,V$7))&gt;0,"H",IF(OR(TEXT(DATE($B$4,$B$3,V$7),"dddd")="Friday",TEXT(DATE($B$4,$B$3,V$7),"dddd")="Saturday"),"R","W")))</f>
        <v>R</v>
      </c>
      <c r="W9" s="9" t="str">
        <f aca="false">IF(W$7&gt;DAY(EOMONTH(DATE($B$4,$B$3,1),0)),"",IF(COUNTIF(Holidays!$A$4:$A$60,DATE($B$4,$B$3,W$7))&gt;0,"H",IF(OR(TEXT(DATE($B$4,$B$3,W$7),"dddd")="Friday",TEXT(DATE($B$4,$B$3,W$7),"dddd")="Saturday"),"R","W")))</f>
        <v>W</v>
      </c>
      <c r="X9" s="9" t="str">
        <f aca="false">IF(X$7&gt;DAY(EOMONTH(DATE($B$4,$B$3,1),0)),"",IF(COUNTIF(Holidays!$A$4:$A$60,DATE($B$4,$B$3,X$7))&gt;0,"H",IF(OR(TEXT(DATE($B$4,$B$3,X$7),"dddd")="Friday",TEXT(DATE($B$4,$B$3,X$7),"dddd")="Saturday"),"R","W")))</f>
        <v>W</v>
      </c>
      <c r="Y9" s="9" t="str">
        <f aca="false">IF(Y$7&gt;DAY(EOMONTH(DATE($B$4,$B$3,1),0)),"",IF(COUNTIF(Holidays!$A$4:$A$60,DATE($B$4,$B$3,Y$7))&gt;0,"H",IF(OR(TEXT(DATE($B$4,$B$3,Y$7),"dddd")="Friday",TEXT(DATE($B$4,$B$3,Y$7),"dddd")="Saturday"),"R","W")))</f>
        <v>W</v>
      </c>
      <c r="Z9" s="9" t="str">
        <f aca="false">IF(Z$7&gt;DAY(EOMONTH(DATE($B$4,$B$3,1),0)),"",IF(COUNTIF(Holidays!$A$4:$A$60,DATE($B$4,$B$3,Z$7))&gt;0,"H",IF(OR(TEXT(DATE($B$4,$B$3,Z$7),"dddd")="Friday",TEXT(DATE($B$4,$B$3,Z$7),"dddd")="Saturday"),"R","W")))</f>
        <v>W</v>
      </c>
      <c r="AA9" s="9" t="str">
        <f aca="false">IF(AA$7&gt;DAY(EOMONTH(DATE($B$4,$B$3,1),0)),"",IF(COUNTIF(Holidays!$A$4:$A$60,DATE($B$4,$B$3,AA$7))&gt;0,"H",IF(OR(TEXT(DATE($B$4,$B$3,AA$7),"dddd")="Friday",TEXT(DATE($B$4,$B$3,AA$7),"dddd")="Saturday"),"R","W")))</f>
        <v>W</v>
      </c>
      <c r="AB9" s="9" t="str">
        <f aca="false">IF(AB$7&gt;DAY(EOMONTH(DATE($B$4,$B$3,1),0)),"",IF(COUNTIF(Holidays!$A$4:$A$60,DATE($B$4,$B$3,AB$7))&gt;0,"H",IF(OR(TEXT(DATE($B$4,$B$3,AB$7),"dddd")="Friday",TEXT(DATE($B$4,$B$3,AB$7),"dddd")="Saturday"),"R","W")))</f>
        <v>R</v>
      </c>
      <c r="AC9" s="9" t="str">
        <f aca="false">IF(AC$7&gt;DAY(EOMONTH(DATE($B$4,$B$3,1),0)),"",IF(COUNTIF(Holidays!$A$4:$A$60,DATE($B$4,$B$3,AC$7))&gt;0,"H",IF(OR(TEXT(DATE($B$4,$B$3,AC$7),"dddd")="Friday",TEXT(DATE($B$4,$B$3,AC$7),"dddd")="Saturday"),"R","W")))</f>
        <v>R</v>
      </c>
      <c r="AD9" s="9" t="str">
        <f aca="false">IF(AD$7&gt;DAY(EOMONTH(DATE($B$4,$B$3,1),0)),"",IF(COUNTIF(Holidays!$A$4:$A$60,DATE($B$4,$B$3,AD$7))&gt;0,"H",IF(OR(TEXT(DATE($B$4,$B$3,AD$7),"dddd")="Friday",TEXT(DATE($B$4,$B$3,AD$7),"dddd")="Saturday"),"R","W")))</f>
        <v>W</v>
      </c>
      <c r="AE9" s="9" t="str">
        <f aca="false">IF(AE$7&gt;DAY(EOMONTH(DATE($B$4,$B$3,1),0)),"",IF(COUNTIF(Holidays!$A$4:$A$60,DATE($B$4,$B$3,AE$7))&gt;0,"H",IF(OR(TEXT(DATE($B$4,$B$3,AE$7),"dddd")="Friday",TEXT(DATE($B$4,$B$3,AE$7),"dddd")="Saturday"),"R","W")))</f>
        <v>W</v>
      </c>
      <c r="AF9" s="9" t="str">
        <f aca="false">IF(AF$7&gt;DAY(EOMONTH(DATE($B$4,$B$3,1),0)),"",IF(COUNTIF(Holidays!$A$4:$A$60,DATE($B$4,$B$3,AF$7))&gt;0,"H",IF(OR(TEXT(DATE($B$4,$B$3,AF$7),"dddd")="Friday",TEXT(DATE($B$4,$B$3,AF$7),"dddd")="Saturday"),"R","W")))</f>
        <v>W</v>
      </c>
      <c r="AG9" s="9" t="str">
        <f aca="false">IF(AG$7&gt;DAY(EOMONTH(DATE($B$4,$B$3,1),0)),"",IF(COUNTIF(Holidays!$A$4:$A$60,DATE($B$4,$B$3,AG$7))&gt;0,"H",IF(OR(TEXT(DATE($B$4,$B$3,AG$7),"dddd")="Friday",TEXT(DATE($B$4,$B$3,AG$7),"dddd")="Saturday"),"R","W")))</f>
        <v/>
      </c>
    </row>
    <row r="10" customFormat="false" ht="15" hidden="false" customHeight="false" outlineLevel="0" collapsed="false">
      <c r="A10" s="10" t="s">
        <v>21</v>
      </c>
      <c r="B10" s="11" t="n">
        <v>400</v>
      </c>
      <c r="C10" s="12" t="n">
        <v>8</v>
      </c>
      <c r="D10" s="12" t="n">
        <v>10</v>
      </c>
      <c r="E10" s="12"/>
      <c r="F10" s="12"/>
      <c r="G10" s="12" t="n">
        <v>6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3" t="n">
        <f aca="false">SUMPRODUCT(($C$9:$AG$9&lt;&gt;"")*C10:AG10)</f>
        <v>24</v>
      </c>
      <c r="AI10" s="14" t="n">
        <f aca="false">SUMPRODUCT(($C$9:$AG$9&lt;&gt;"")*(C10:AG10&gt;0))</f>
        <v>3</v>
      </c>
      <c r="AJ10" s="13" t="n">
        <f aca="false">SUMPRODUCT(($C$9:$AG$9="W")*(C10:AG10&gt;IF($B$5="Yes",6,8))*(C10:AG10-IF($B$5="Yes",6,8)))</f>
        <v>2</v>
      </c>
      <c r="AK10" s="13" t="n">
        <f aca="false">SUMPRODUCT((($C$9:$AG$9="R")+($C$9:$AG$9="H"))*C10:AG10)</f>
        <v>6</v>
      </c>
      <c r="AL10" s="15" t="n">
        <v>3</v>
      </c>
      <c r="AM10" s="16" t="n">
        <f aca="false">IF($B10&gt;0,$B10/240,0)</f>
        <v>1.66666666666667</v>
      </c>
      <c r="AN10" s="16" t="n">
        <f aca="false">AM10*1.25*AJ10</f>
        <v>4.16666666666667</v>
      </c>
      <c r="AO10" s="16" t="n">
        <f aca="false">AM10*2*AK10</f>
        <v>20</v>
      </c>
      <c r="AP10" s="16" t="n">
        <f aca="false">AM10*1.5*AL10</f>
        <v>7.5</v>
      </c>
      <c r="AQ10" s="16" t="n">
        <f aca="false">SUM(AN10:AP10)</f>
        <v>31.6666666666667</v>
      </c>
      <c r="AR10" s="16" t="n">
        <f aca="false">IF($B10&gt;0,$B10+AQ10,0)</f>
        <v>431.666666666667</v>
      </c>
    </row>
    <row r="11" customFormat="false" ht="15" hidden="false" customHeight="false" outlineLevel="0" collapsed="false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 t="n">
        <f aca="false">SUMPRODUCT(($C$9:$AG$9&lt;&gt;"")*C11:AG11)</f>
        <v>0</v>
      </c>
      <c r="AI11" s="14" t="n">
        <f aca="false">SUMPRODUCT(($C$9:$AG$9&lt;&gt;"")*(C11:AG11&gt;0))</f>
        <v>0</v>
      </c>
      <c r="AJ11" s="13" t="n">
        <f aca="false">SUMPRODUCT(($C$9:$AG$9="W")*(C11:AG11&gt;IF($B$5="Yes",6,8))*(C11:AG11-IF($B$5="Yes",6,8)))</f>
        <v>0</v>
      </c>
      <c r="AK11" s="13" t="n">
        <f aca="false">SUMPRODUCT((($C$9:$AG$9="R")+($C$9:$AG$9="H"))*C11:AG11)</f>
        <v>0</v>
      </c>
      <c r="AL11" s="15"/>
      <c r="AM11" s="16" t="n">
        <f aca="false">IF($B11&gt;0,$B11/240,0)</f>
        <v>0</v>
      </c>
      <c r="AN11" s="16" t="n">
        <f aca="false">AM11*1.25*AJ11</f>
        <v>0</v>
      </c>
      <c r="AO11" s="16" t="n">
        <f aca="false">AM11*2*AK11</f>
        <v>0</v>
      </c>
      <c r="AP11" s="16" t="n">
        <f aca="false">AM11*1.5*AL11</f>
        <v>0</v>
      </c>
      <c r="AQ11" s="16" t="n">
        <f aca="false">SUM(AN11:AP11)</f>
        <v>0</v>
      </c>
      <c r="AR11" s="16" t="n">
        <f aca="false">IF($B11&gt;0,$B11+AQ11,0)</f>
        <v>0</v>
      </c>
    </row>
    <row r="12" customFormat="false" ht="15" hidden="false" customHeight="false" outlineLevel="0" collapsed="false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 t="n">
        <f aca="false">SUMPRODUCT(($C$9:$AG$9&lt;&gt;"")*C12:AG12)</f>
        <v>0</v>
      </c>
      <c r="AI12" s="14" t="n">
        <f aca="false">SUMPRODUCT(($C$9:$AG$9&lt;&gt;"")*(C12:AG12&gt;0))</f>
        <v>0</v>
      </c>
      <c r="AJ12" s="13" t="n">
        <f aca="false">SUMPRODUCT(($C$9:$AG$9="W")*(C12:AG12&gt;IF($B$5="Yes",6,8))*(C12:AG12-IF($B$5="Yes",6,8)))</f>
        <v>0</v>
      </c>
      <c r="AK12" s="13" t="n">
        <f aca="false">SUMPRODUCT((($C$9:$AG$9="R")+($C$9:$AG$9="H"))*C12:AG12)</f>
        <v>0</v>
      </c>
      <c r="AL12" s="15"/>
      <c r="AM12" s="16" t="n">
        <f aca="false">IF($B12&gt;0,$B12/240,0)</f>
        <v>0</v>
      </c>
      <c r="AN12" s="16" t="n">
        <f aca="false">AM12*1.25*AJ12</f>
        <v>0</v>
      </c>
      <c r="AO12" s="16" t="n">
        <f aca="false">AM12*2*AK12</f>
        <v>0</v>
      </c>
      <c r="AP12" s="16" t="n">
        <f aca="false">AM12*1.5*AL12</f>
        <v>0</v>
      </c>
      <c r="AQ12" s="16" t="n">
        <f aca="false">SUM(AN12:AP12)</f>
        <v>0</v>
      </c>
      <c r="AR12" s="16" t="n">
        <f aca="false">IF($B12&gt;0,$B12+AQ12,0)</f>
        <v>0</v>
      </c>
    </row>
    <row r="13" customFormat="false" ht="15" hidden="false" customHeight="false" outlineLevel="0" collapsed="false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 t="n">
        <f aca="false">SUMPRODUCT(($C$9:$AG$9&lt;&gt;"")*C13:AG13)</f>
        <v>0</v>
      </c>
      <c r="AI13" s="14" t="n">
        <f aca="false">SUMPRODUCT(($C$9:$AG$9&lt;&gt;"")*(C13:AG13&gt;0))</f>
        <v>0</v>
      </c>
      <c r="AJ13" s="13" t="n">
        <f aca="false">SUMPRODUCT(($C$9:$AG$9="W")*(C13:AG13&gt;IF($B$5="Yes",6,8))*(C13:AG13-IF($B$5="Yes",6,8)))</f>
        <v>0</v>
      </c>
      <c r="AK13" s="13" t="n">
        <f aca="false">SUMPRODUCT((($C$9:$AG$9="R")+($C$9:$AG$9="H"))*C13:AG13)</f>
        <v>0</v>
      </c>
      <c r="AL13" s="15"/>
      <c r="AM13" s="16" t="n">
        <f aca="false">IF($B13&gt;0,$B13/240,0)</f>
        <v>0</v>
      </c>
      <c r="AN13" s="16" t="n">
        <f aca="false">AM13*1.25*AJ13</f>
        <v>0</v>
      </c>
      <c r="AO13" s="16" t="n">
        <f aca="false">AM13*2*AK13</f>
        <v>0</v>
      </c>
      <c r="AP13" s="16" t="n">
        <f aca="false">AM13*1.5*AL13</f>
        <v>0</v>
      </c>
      <c r="AQ13" s="16" t="n">
        <f aca="false">SUM(AN13:AP13)</f>
        <v>0</v>
      </c>
      <c r="AR13" s="16" t="n">
        <f aca="false">IF($B13&gt;0,$B13+AQ13,0)</f>
        <v>0</v>
      </c>
    </row>
    <row r="14" customFormat="false" ht="15" hidden="false" customHeight="false" outlineLevel="0" collapsed="false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3" t="n">
        <f aca="false">SUMPRODUCT(($C$9:$AG$9&lt;&gt;"")*C14:AG14)</f>
        <v>0</v>
      </c>
      <c r="AI14" s="14" t="n">
        <f aca="false">SUMPRODUCT(($C$9:$AG$9&lt;&gt;"")*(C14:AG14&gt;0))</f>
        <v>0</v>
      </c>
      <c r="AJ14" s="13" t="n">
        <f aca="false">SUMPRODUCT(($C$9:$AG$9="W")*(C14:AG14&gt;IF($B$5="Yes",6,8))*(C14:AG14-IF($B$5="Yes",6,8)))</f>
        <v>0</v>
      </c>
      <c r="AK14" s="13" t="n">
        <f aca="false">SUMPRODUCT((($C$9:$AG$9="R")+($C$9:$AG$9="H"))*C14:AG14)</f>
        <v>0</v>
      </c>
      <c r="AL14" s="15"/>
      <c r="AM14" s="16" t="n">
        <f aca="false">IF($B14&gt;0,$B14/240,0)</f>
        <v>0</v>
      </c>
      <c r="AN14" s="16" t="n">
        <f aca="false">AM14*1.25*AJ14</f>
        <v>0</v>
      </c>
      <c r="AO14" s="16" t="n">
        <f aca="false">AM14*2*AK14</f>
        <v>0</v>
      </c>
      <c r="AP14" s="16" t="n">
        <f aca="false">AM14*1.5*AL14</f>
        <v>0</v>
      </c>
      <c r="AQ14" s="16" t="n">
        <f aca="false">SUM(AN14:AP14)</f>
        <v>0</v>
      </c>
      <c r="AR14" s="16" t="n">
        <f aca="false">IF($B14&gt;0,$B14+AQ14,0)</f>
        <v>0</v>
      </c>
    </row>
    <row r="15" customFormat="false" ht="15" hidden="false" customHeight="false" outlineLevel="0" collapsed="false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 t="n">
        <f aca="false">SUMPRODUCT(($C$9:$AG$9&lt;&gt;"")*C15:AG15)</f>
        <v>0</v>
      </c>
      <c r="AI15" s="14" t="n">
        <f aca="false">SUMPRODUCT(($C$9:$AG$9&lt;&gt;"")*(C15:AG15&gt;0))</f>
        <v>0</v>
      </c>
      <c r="AJ15" s="13" t="n">
        <f aca="false">SUMPRODUCT(($C$9:$AG$9="W")*(C15:AG15&gt;IF($B$5="Yes",6,8))*(C15:AG15-IF($B$5="Yes",6,8)))</f>
        <v>0</v>
      </c>
      <c r="AK15" s="13" t="n">
        <f aca="false">SUMPRODUCT((($C$9:$AG$9="R")+($C$9:$AG$9="H"))*C15:AG15)</f>
        <v>0</v>
      </c>
      <c r="AL15" s="15"/>
      <c r="AM15" s="16" t="n">
        <f aca="false">IF($B15&gt;0,$B15/240,0)</f>
        <v>0</v>
      </c>
      <c r="AN15" s="16" t="n">
        <f aca="false">AM15*1.25*AJ15</f>
        <v>0</v>
      </c>
      <c r="AO15" s="16" t="n">
        <f aca="false">AM15*2*AK15</f>
        <v>0</v>
      </c>
      <c r="AP15" s="16" t="n">
        <f aca="false">AM15*1.5*AL15</f>
        <v>0</v>
      </c>
      <c r="AQ15" s="16" t="n">
        <f aca="false">SUM(AN15:AP15)</f>
        <v>0</v>
      </c>
      <c r="AR15" s="16" t="n">
        <f aca="false">IF($B15&gt;0,$B15+AQ15,0)</f>
        <v>0</v>
      </c>
    </row>
    <row r="16" customFormat="false" ht="15" hidden="false" customHeight="false" outlineLevel="0" collapsed="false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 t="n">
        <f aca="false">SUMPRODUCT(($C$9:$AG$9&lt;&gt;"")*C16:AG16)</f>
        <v>0</v>
      </c>
      <c r="AI16" s="14" t="n">
        <f aca="false">SUMPRODUCT(($C$9:$AG$9&lt;&gt;"")*(C16:AG16&gt;0))</f>
        <v>0</v>
      </c>
      <c r="AJ16" s="13" t="n">
        <f aca="false">SUMPRODUCT(($C$9:$AG$9="W")*(C16:AG16&gt;IF($B$5="Yes",6,8))*(C16:AG16-IF($B$5="Yes",6,8)))</f>
        <v>0</v>
      </c>
      <c r="AK16" s="13" t="n">
        <f aca="false">SUMPRODUCT((($C$9:$AG$9="R")+($C$9:$AG$9="H"))*C16:AG16)</f>
        <v>0</v>
      </c>
      <c r="AL16" s="15"/>
      <c r="AM16" s="16" t="n">
        <f aca="false">IF($B16&gt;0,$B16/240,0)</f>
        <v>0</v>
      </c>
      <c r="AN16" s="16" t="n">
        <f aca="false">AM16*1.25*AJ16</f>
        <v>0</v>
      </c>
      <c r="AO16" s="16" t="n">
        <f aca="false">AM16*2*AK16</f>
        <v>0</v>
      </c>
      <c r="AP16" s="16" t="n">
        <f aca="false">AM16*1.5*AL16</f>
        <v>0</v>
      </c>
      <c r="AQ16" s="16" t="n">
        <f aca="false">SUM(AN16:AP16)</f>
        <v>0</v>
      </c>
      <c r="AR16" s="16" t="n">
        <f aca="false">IF($B16&gt;0,$B16+AQ16,0)</f>
        <v>0</v>
      </c>
    </row>
    <row r="17" customFormat="false" ht="15" hidden="false" customHeight="false" outlineLevel="0" collapsed="false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 t="n">
        <f aca="false">SUMPRODUCT(($C$9:$AG$9&lt;&gt;"")*C17:AG17)</f>
        <v>0</v>
      </c>
      <c r="AI17" s="14" t="n">
        <f aca="false">SUMPRODUCT(($C$9:$AG$9&lt;&gt;"")*(C17:AG17&gt;0))</f>
        <v>0</v>
      </c>
      <c r="AJ17" s="13" t="n">
        <f aca="false">SUMPRODUCT(($C$9:$AG$9="W")*(C17:AG17&gt;IF($B$5="Yes",6,8))*(C17:AG17-IF($B$5="Yes",6,8)))</f>
        <v>0</v>
      </c>
      <c r="AK17" s="13" t="n">
        <f aca="false">SUMPRODUCT((($C$9:$AG$9="R")+($C$9:$AG$9="H"))*C17:AG17)</f>
        <v>0</v>
      </c>
      <c r="AL17" s="15"/>
      <c r="AM17" s="16" t="n">
        <f aca="false">IF($B17&gt;0,$B17/240,0)</f>
        <v>0</v>
      </c>
      <c r="AN17" s="16" t="n">
        <f aca="false">AM17*1.25*AJ17</f>
        <v>0</v>
      </c>
      <c r="AO17" s="16" t="n">
        <f aca="false">AM17*2*AK17</f>
        <v>0</v>
      </c>
      <c r="AP17" s="16" t="n">
        <f aca="false">AM17*1.5*AL17</f>
        <v>0</v>
      </c>
      <c r="AQ17" s="16" t="n">
        <f aca="false">SUM(AN17:AP17)</f>
        <v>0</v>
      </c>
      <c r="AR17" s="16" t="n">
        <f aca="false">IF($B17&gt;0,$B17+AQ17,0)</f>
        <v>0</v>
      </c>
    </row>
    <row r="18" customFormat="false" ht="15" hidden="false" customHeight="false" outlineLevel="0" collapsed="false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 t="n">
        <f aca="false">SUMPRODUCT(($C$9:$AG$9&lt;&gt;"")*C18:AG18)</f>
        <v>0</v>
      </c>
      <c r="AI18" s="14" t="n">
        <f aca="false">SUMPRODUCT(($C$9:$AG$9&lt;&gt;"")*(C18:AG18&gt;0))</f>
        <v>0</v>
      </c>
      <c r="AJ18" s="13" t="n">
        <f aca="false">SUMPRODUCT(($C$9:$AG$9="W")*(C18:AG18&gt;IF($B$5="Yes",6,8))*(C18:AG18-IF($B$5="Yes",6,8)))</f>
        <v>0</v>
      </c>
      <c r="AK18" s="13" t="n">
        <f aca="false">SUMPRODUCT((($C$9:$AG$9="R")+($C$9:$AG$9="H"))*C18:AG18)</f>
        <v>0</v>
      </c>
      <c r="AL18" s="15"/>
      <c r="AM18" s="16" t="n">
        <f aca="false">IF($B18&gt;0,$B18/240,0)</f>
        <v>0</v>
      </c>
      <c r="AN18" s="16" t="n">
        <f aca="false">AM18*1.25*AJ18</f>
        <v>0</v>
      </c>
      <c r="AO18" s="16" t="n">
        <f aca="false">AM18*2*AK18</f>
        <v>0</v>
      </c>
      <c r="AP18" s="16" t="n">
        <f aca="false">AM18*1.5*AL18</f>
        <v>0</v>
      </c>
      <c r="AQ18" s="16" t="n">
        <f aca="false">SUM(AN18:AP18)</f>
        <v>0</v>
      </c>
      <c r="AR18" s="16" t="n">
        <f aca="false">IF($B18&gt;0,$B18+AQ18,0)</f>
        <v>0</v>
      </c>
    </row>
    <row r="19" customFormat="false" ht="15" hidden="false" customHeight="false" outlineLevel="0" collapsed="false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 t="n">
        <f aca="false">SUMPRODUCT(($C$9:$AG$9&lt;&gt;"")*C19:AG19)</f>
        <v>0</v>
      </c>
      <c r="AI19" s="14" t="n">
        <f aca="false">SUMPRODUCT(($C$9:$AG$9&lt;&gt;"")*(C19:AG19&gt;0))</f>
        <v>0</v>
      </c>
      <c r="AJ19" s="13" t="n">
        <f aca="false">SUMPRODUCT(($C$9:$AG$9="W")*(C19:AG19&gt;IF($B$5="Yes",6,8))*(C19:AG19-IF($B$5="Yes",6,8)))</f>
        <v>0</v>
      </c>
      <c r="AK19" s="13" t="n">
        <f aca="false">SUMPRODUCT((($C$9:$AG$9="R")+($C$9:$AG$9="H"))*C19:AG19)</f>
        <v>0</v>
      </c>
      <c r="AL19" s="15"/>
      <c r="AM19" s="16" t="n">
        <f aca="false">IF($B19&gt;0,$B19/240,0)</f>
        <v>0</v>
      </c>
      <c r="AN19" s="16" t="n">
        <f aca="false">AM19*1.25*AJ19</f>
        <v>0</v>
      </c>
      <c r="AO19" s="16" t="n">
        <f aca="false">AM19*2*AK19</f>
        <v>0</v>
      </c>
      <c r="AP19" s="16" t="n">
        <f aca="false">AM19*1.5*AL19</f>
        <v>0</v>
      </c>
      <c r="AQ19" s="16" t="n">
        <f aca="false">SUM(AN19:AP19)</f>
        <v>0</v>
      </c>
      <c r="AR19" s="16" t="n">
        <f aca="false">IF($B19&gt;0,$B19+AQ19,0)</f>
        <v>0</v>
      </c>
    </row>
    <row r="20" customFormat="false" ht="15" hidden="false" customHeight="false" outlineLevel="0" collapsed="false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3" t="n">
        <f aca="false">SUMPRODUCT(($C$9:$AG$9&lt;&gt;"")*C20:AG20)</f>
        <v>0</v>
      </c>
      <c r="AI20" s="14" t="n">
        <f aca="false">SUMPRODUCT(($C$9:$AG$9&lt;&gt;"")*(C20:AG20&gt;0))</f>
        <v>0</v>
      </c>
      <c r="AJ20" s="13" t="n">
        <f aca="false">SUMPRODUCT(($C$9:$AG$9="W")*(C20:AG20&gt;IF($B$5="Yes",6,8))*(C20:AG20-IF($B$5="Yes",6,8)))</f>
        <v>0</v>
      </c>
      <c r="AK20" s="13" t="n">
        <f aca="false">SUMPRODUCT((($C$9:$AG$9="R")+($C$9:$AG$9="H"))*C20:AG20)</f>
        <v>0</v>
      </c>
      <c r="AL20" s="15"/>
      <c r="AM20" s="16" t="n">
        <f aca="false">IF($B20&gt;0,$B20/240,0)</f>
        <v>0</v>
      </c>
      <c r="AN20" s="16" t="n">
        <f aca="false">AM20*1.25*AJ20</f>
        <v>0</v>
      </c>
      <c r="AO20" s="16" t="n">
        <f aca="false">AM20*2*AK20</f>
        <v>0</v>
      </c>
      <c r="AP20" s="16" t="n">
        <f aca="false">AM20*1.5*AL20</f>
        <v>0</v>
      </c>
      <c r="AQ20" s="16" t="n">
        <f aca="false">SUM(AN20:AP20)</f>
        <v>0</v>
      </c>
      <c r="AR20" s="16" t="n">
        <f aca="false">IF($B20&gt;0,$B20+AQ20,0)</f>
        <v>0</v>
      </c>
    </row>
    <row r="21" customFormat="false" ht="15" hidden="false" customHeight="false" outlineLevel="0" collapsed="false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 t="n">
        <f aca="false">SUMPRODUCT(($C$9:$AG$9&lt;&gt;"")*C21:AG21)</f>
        <v>0</v>
      </c>
      <c r="AI21" s="14" t="n">
        <f aca="false">SUMPRODUCT(($C$9:$AG$9&lt;&gt;"")*(C21:AG21&gt;0))</f>
        <v>0</v>
      </c>
      <c r="AJ21" s="13" t="n">
        <f aca="false">SUMPRODUCT(($C$9:$AG$9="W")*(C21:AG21&gt;IF($B$5="Yes",6,8))*(C21:AG21-IF($B$5="Yes",6,8)))</f>
        <v>0</v>
      </c>
      <c r="AK21" s="13" t="n">
        <f aca="false">SUMPRODUCT((($C$9:$AG$9="R")+($C$9:$AG$9="H"))*C21:AG21)</f>
        <v>0</v>
      </c>
      <c r="AL21" s="15"/>
      <c r="AM21" s="16" t="n">
        <f aca="false">IF($B21&gt;0,$B21/240,0)</f>
        <v>0</v>
      </c>
      <c r="AN21" s="16" t="n">
        <f aca="false">AM21*1.25*AJ21</f>
        <v>0</v>
      </c>
      <c r="AO21" s="16" t="n">
        <f aca="false">AM21*2*AK21</f>
        <v>0</v>
      </c>
      <c r="AP21" s="16" t="n">
        <f aca="false">AM21*1.5*AL21</f>
        <v>0</v>
      </c>
      <c r="AQ21" s="16" t="n">
        <f aca="false">SUM(AN21:AP21)</f>
        <v>0</v>
      </c>
      <c r="AR21" s="16" t="n">
        <f aca="false">IF($B21&gt;0,$B21+AQ21,0)</f>
        <v>0</v>
      </c>
    </row>
    <row r="22" customFormat="false" ht="15" hidden="false" customHeight="false" outlineLevel="0" collapsed="false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3" t="n">
        <f aca="false">SUMPRODUCT(($C$9:$AG$9&lt;&gt;"")*C22:AG22)</f>
        <v>0</v>
      </c>
      <c r="AI22" s="14" t="n">
        <f aca="false">SUMPRODUCT(($C$9:$AG$9&lt;&gt;"")*(C22:AG22&gt;0))</f>
        <v>0</v>
      </c>
      <c r="AJ22" s="13" t="n">
        <f aca="false">SUMPRODUCT(($C$9:$AG$9="W")*(C22:AG22&gt;IF($B$5="Yes",6,8))*(C22:AG22-IF($B$5="Yes",6,8)))</f>
        <v>0</v>
      </c>
      <c r="AK22" s="13" t="n">
        <f aca="false">SUMPRODUCT((($C$9:$AG$9="R")+($C$9:$AG$9="H"))*C22:AG22)</f>
        <v>0</v>
      </c>
      <c r="AL22" s="15"/>
      <c r="AM22" s="16" t="n">
        <f aca="false">IF($B22&gt;0,$B22/240,0)</f>
        <v>0</v>
      </c>
      <c r="AN22" s="16" t="n">
        <f aca="false">AM22*1.25*AJ22</f>
        <v>0</v>
      </c>
      <c r="AO22" s="16" t="n">
        <f aca="false">AM22*2*AK22</f>
        <v>0</v>
      </c>
      <c r="AP22" s="16" t="n">
        <f aca="false">AM22*1.5*AL22</f>
        <v>0</v>
      </c>
      <c r="AQ22" s="16" t="n">
        <f aca="false">SUM(AN22:AP22)</f>
        <v>0</v>
      </c>
      <c r="AR22" s="16" t="n">
        <f aca="false">IF($B22&gt;0,$B22+AQ22,0)</f>
        <v>0</v>
      </c>
    </row>
    <row r="23" customFormat="false" ht="15" hidden="false" customHeight="false" outlineLevel="0" collapsed="false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 t="n">
        <f aca="false">SUMPRODUCT(($C$9:$AG$9&lt;&gt;"")*C23:AG23)</f>
        <v>0</v>
      </c>
      <c r="AI23" s="14" t="n">
        <f aca="false">SUMPRODUCT(($C$9:$AG$9&lt;&gt;"")*(C23:AG23&gt;0))</f>
        <v>0</v>
      </c>
      <c r="AJ23" s="13" t="n">
        <f aca="false">SUMPRODUCT(($C$9:$AG$9="W")*(C23:AG23&gt;IF($B$5="Yes",6,8))*(C23:AG23-IF($B$5="Yes",6,8)))</f>
        <v>0</v>
      </c>
      <c r="AK23" s="13" t="n">
        <f aca="false">SUMPRODUCT((($C$9:$AG$9="R")+($C$9:$AG$9="H"))*C23:AG23)</f>
        <v>0</v>
      </c>
      <c r="AL23" s="15"/>
      <c r="AM23" s="16" t="n">
        <f aca="false">IF($B23&gt;0,$B23/240,0)</f>
        <v>0</v>
      </c>
      <c r="AN23" s="16" t="n">
        <f aca="false">AM23*1.25*AJ23</f>
        <v>0</v>
      </c>
      <c r="AO23" s="16" t="n">
        <f aca="false">AM23*2*AK23</f>
        <v>0</v>
      </c>
      <c r="AP23" s="16" t="n">
        <f aca="false">AM23*1.5*AL23</f>
        <v>0</v>
      </c>
      <c r="AQ23" s="16" t="n">
        <f aca="false">SUM(AN23:AP23)</f>
        <v>0</v>
      </c>
      <c r="AR23" s="16" t="n">
        <f aca="false">IF($B23&gt;0,$B23+AQ23,0)</f>
        <v>0</v>
      </c>
    </row>
    <row r="24" customFormat="false" ht="15" hidden="false" customHeight="false" outlineLevel="0" collapsed="false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 t="n">
        <f aca="false">SUMPRODUCT(($C$9:$AG$9&lt;&gt;"")*C24:AG24)</f>
        <v>0</v>
      </c>
      <c r="AI24" s="14" t="n">
        <f aca="false">SUMPRODUCT(($C$9:$AG$9&lt;&gt;"")*(C24:AG24&gt;0))</f>
        <v>0</v>
      </c>
      <c r="AJ24" s="13" t="n">
        <f aca="false">SUMPRODUCT(($C$9:$AG$9="W")*(C24:AG24&gt;IF($B$5="Yes",6,8))*(C24:AG24-IF($B$5="Yes",6,8)))</f>
        <v>0</v>
      </c>
      <c r="AK24" s="13" t="n">
        <f aca="false">SUMPRODUCT((($C$9:$AG$9="R")+($C$9:$AG$9="H"))*C24:AG24)</f>
        <v>0</v>
      </c>
      <c r="AL24" s="15"/>
      <c r="AM24" s="16" t="n">
        <f aca="false">IF($B24&gt;0,$B24/240,0)</f>
        <v>0</v>
      </c>
      <c r="AN24" s="16" t="n">
        <f aca="false">AM24*1.25*AJ24</f>
        <v>0</v>
      </c>
      <c r="AO24" s="16" t="n">
        <f aca="false">AM24*2*AK24</f>
        <v>0</v>
      </c>
      <c r="AP24" s="16" t="n">
        <f aca="false">AM24*1.5*AL24</f>
        <v>0</v>
      </c>
      <c r="AQ24" s="16" t="n">
        <f aca="false">SUM(AN24:AP24)</f>
        <v>0</v>
      </c>
      <c r="AR24" s="16" t="n">
        <f aca="false">IF($B24&gt;0,$B24+AQ24,0)</f>
        <v>0</v>
      </c>
    </row>
    <row r="25" customFormat="false" ht="15" hidden="false" customHeight="false" outlineLevel="0" collapsed="false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3" t="n">
        <f aca="false">SUMPRODUCT(($C$9:$AG$9&lt;&gt;"")*C25:AG25)</f>
        <v>0</v>
      </c>
      <c r="AI25" s="14" t="n">
        <f aca="false">SUMPRODUCT(($C$9:$AG$9&lt;&gt;"")*(C25:AG25&gt;0))</f>
        <v>0</v>
      </c>
      <c r="AJ25" s="13" t="n">
        <f aca="false">SUMPRODUCT(($C$9:$AG$9="W")*(C25:AG25&gt;IF($B$5="Yes",6,8))*(C25:AG25-IF($B$5="Yes",6,8)))</f>
        <v>0</v>
      </c>
      <c r="AK25" s="13" t="n">
        <f aca="false">SUMPRODUCT((($C$9:$AG$9="R")+($C$9:$AG$9="H"))*C25:AG25)</f>
        <v>0</v>
      </c>
      <c r="AL25" s="15"/>
      <c r="AM25" s="16" t="n">
        <f aca="false">IF($B25&gt;0,$B25/240,0)</f>
        <v>0</v>
      </c>
      <c r="AN25" s="16" t="n">
        <f aca="false">AM25*1.25*AJ25</f>
        <v>0</v>
      </c>
      <c r="AO25" s="16" t="n">
        <f aca="false">AM25*2*AK25</f>
        <v>0</v>
      </c>
      <c r="AP25" s="16" t="n">
        <f aca="false">AM25*1.5*AL25</f>
        <v>0</v>
      </c>
      <c r="AQ25" s="16" t="n">
        <f aca="false">SUM(AN25:AP25)</f>
        <v>0</v>
      </c>
      <c r="AR25" s="16" t="n">
        <f aca="false">IF($B25&gt;0,$B25+AQ25,0)</f>
        <v>0</v>
      </c>
    </row>
    <row r="26" customFormat="false" ht="15" hidden="false" customHeight="false" outlineLevel="0" collapsed="false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 t="n">
        <f aca="false">SUMPRODUCT(($C$9:$AG$9&lt;&gt;"")*C26:AG26)</f>
        <v>0</v>
      </c>
      <c r="AI26" s="14" t="n">
        <f aca="false">SUMPRODUCT(($C$9:$AG$9&lt;&gt;"")*(C26:AG26&gt;0))</f>
        <v>0</v>
      </c>
      <c r="AJ26" s="13" t="n">
        <f aca="false">SUMPRODUCT(($C$9:$AG$9="W")*(C26:AG26&gt;IF($B$5="Yes",6,8))*(C26:AG26-IF($B$5="Yes",6,8)))</f>
        <v>0</v>
      </c>
      <c r="AK26" s="13" t="n">
        <f aca="false">SUMPRODUCT((($C$9:$AG$9="R")+($C$9:$AG$9="H"))*C26:AG26)</f>
        <v>0</v>
      </c>
      <c r="AL26" s="15"/>
      <c r="AM26" s="16" t="n">
        <f aca="false">IF($B26&gt;0,$B26/240,0)</f>
        <v>0</v>
      </c>
      <c r="AN26" s="16" t="n">
        <f aca="false">AM26*1.25*AJ26</f>
        <v>0</v>
      </c>
      <c r="AO26" s="16" t="n">
        <f aca="false">AM26*2*AK26</f>
        <v>0</v>
      </c>
      <c r="AP26" s="16" t="n">
        <f aca="false">AM26*1.5*AL26</f>
        <v>0</v>
      </c>
      <c r="AQ26" s="16" t="n">
        <f aca="false">SUM(AN26:AP26)</f>
        <v>0</v>
      </c>
      <c r="AR26" s="16" t="n">
        <f aca="false">IF($B26&gt;0,$B26+AQ26,0)</f>
        <v>0</v>
      </c>
    </row>
    <row r="27" customFormat="false" ht="15" hidden="false" customHeight="false" outlineLevel="0" collapsed="false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 t="n">
        <f aca="false">SUMPRODUCT(($C$9:$AG$9&lt;&gt;"")*C27:AG27)</f>
        <v>0</v>
      </c>
      <c r="AI27" s="14" t="n">
        <f aca="false">SUMPRODUCT(($C$9:$AG$9&lt;&gt;"")*(C27:AG27&gt;0))</f>
        <v>0</v>
      </c>
      <c r="AJ27" s="13" t="n">
        <f aca="false">SUMPRODUCT(($C$9:$AG$9="W")*(C27:AG27&gt;IF($B$5="Yes",6,8))*(C27:AG27-IF($B$5="Yes",6,8)))</f>
        <v>0</v>
      </c>
      <c r="AK27" s="13" t="n">
        <f aca="false">SUMPRODUCT((($C$9:$AG$9="R")+($C$9:$AG$9="H"))*C27:AG27)</f>
        <v>0</v>
      </c>
      <c r="AL27" s="15"/>
      <c r="AM27" s="16" t="n">
        <f aca="false">IF($B27&gt;0,$B27/240,0)</f>
        <v>0</v>
      </c>
      <c r="AN27" s="16" t="n">
        <f aca="false">AM27*1.25*AJ27</f>
        <v>0</v>
      </c>
      <c r="AO27" s="16" t="n">
        <f aca="false">AM27*2*AK27</f>
        <v>0</v>
      </c>
      <c r="AP27" s="16" t="n">
        <f aca="false">AM27*1.5*AL27</f>
        <v>0</v>
      </c>
      <c r="AQ27" s="16" t="n">
        <f aca="false">SUM(AN27:AP27)</f>
        <v>0</v>
      </c>
      <c r="AR27" s="16" t="n">
        <f aca="false">IF($B27&gt;0,$B27+AQ27,0)</f>
        <v>0</v>
      </c>
    </row>
    <row r="28" customFormat="false" ht="15" hidden="false" customHeight="false" outlineLevel="0" collapsed="false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 t="n">
        <f aca="false">SUMPRODUCT(($C$9:$AG$9&lt;&gt;"")*C28:AG28)</f>
        <v>0</v>
      </c>
      <c r="AI28" s="14" t="n">
        <f aca="false">SUMPRODUCT(($C$9:$AG$9&lt;&gt;"")*(C28:AG28&gt;0))</f>
        <v>0</v>
      </c>
      <c r="AJ28" s="13" t="n">
        <f aca="false">SUMPRODUCT(($C$9:$AG$9="W")*(C28:AG28&gt;IF($B$5="Yes",6,8))*(C28:AG28-IF($B$5="Yes",6,8)))</f>
        <v>0</v>
      </c>
      <c r="AK28" s="13" t="n">
        <f aca="false">SUMPRODUCT((($C$9:$AG$9="R")+($C$9:$AG$9="H"))*C28:AG28)</f>
        <v>0</v>
      </c>
      <c r="AL28" s="15"/>
      <c r="AM28" s="16" t="n">
        <f aca="false">IF($B28&gt;0,$B28/240,0)</f>
        <v>0</v>
      </c>
      <c r="AN28" s="16" t="n">
        <f aca="false">AM28*1.25*AJ28</f>
        <v>0</v>
      </c>
      <c r="AO28" s="16" t="n">
        <f aca="false">AM28*2*AK28</f>
        <v>0</v>
      </c>
      <c r="AP28" s="16" t="n">
        <f aca="false">AM28*1.5*AL28</f>
        <v>0</v>
      </c>
      <c r="AQ28" s="16" t="n">
        <f aca="false">SUM(AN28:AP28)</f>
        <v>0</v>
      </c>
      <c r="AR28" s="16" t="n">
        <f aca="false">IF($B28&gt;0,$B28+AQ28,0)</f>
        <v>0</v>
      </c>
    </row>
    <row r="29" customFormat="false" ht="15" hidden="false" customHeight="false" outlineLevel="0" collapsed="false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3" t="n">
        <f aca="false">SUMPRODUCT(($C$9:$AG$9&lt;&gt;"")*C29:AG29)</f>
        <v>0</v>
      </c>
      <c r="AI29" s="14" t="n">
        <f aca="false">SUMPRODUCT(($C$9:$AG$9&lt;&gt;"")*(C29:AG29&gt;0))</f>
        <v>0</v>
      </c>
      <c r="AJ29" s="13" t="n">
        <f aca="false">SUMPRODUCT(($C$9:$AG$9="W")*(C29:AG29&gt;IF($B$5="Yes",6,8))*(C29:AG29-IF($B$5="Yes",6,8)))</f>
        <v>0</v>
      </c>
      <c r="AK29" s="13" t="n">
        <f aca="false">SUMPRODUCT((($C$9:$AG$9="R")+($C$9:$AG$9="H"))*C29:AG29)</f>
        <v>0</v>
      </c>
      <c r="AL29" s="15"/>
      <c r="AM29" s="16" t="n">
        <f aca="false">IF($B29&gt;0,$B29/240,0)</f>
        <v>0</v>
      </c>
      <c r="AN29" s="16" t="n">
        <f aca="false">AM29*1.25*AJ29</f>
        <v>0</v>
      </c>
      <c r="AO29" s="16" t="n">
        <f aca="false">AM29*2*AK29</f>
        <v>0</v>
      </c>
      <c r="AP29" s="16" t="n">
        <f aca="false">AM29*1.5*AL29</f>
        <v>0</v>
      </c>
      <c r="AQ29" s="16" t="n">
        <f aca="false">SUM(AN29:AP29)</f>
        <v>0</v>
      </c>
      <c r="AR29" s="16" t="n">
        <f aca="false">IF($B29&gt;0,$B29+AQ29,0)</f>
        <v>0</v>
      </c>
    </row>
    <row r="30" customFormat="false" ht="15" hidden="false" customHeight="false" outlineLevel="0" collapsed="false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 t="n">
        <f aca="false">SUMPRODUCT(($C$9:$AG$9&lt;&gt;"")*C30:AG30)</f>
        <v>0</v>
      </c>
      <c r="AI30" s="14" t="n">
        <f aca="false">SUMPRODUCT(($C$9:$AG$9&lt;&gt;"")*(C30:AG30&gt;0))</f>
        <v>0</v>
      </c>
      <c r="AJ30" s="13" t="n">
        <f aca="false">SUMPRODUCT(($C$9:$AG$9="W")*(C30:AG30&gt;IF($B$5="Yes",6,8))*(C30:AG30-IF($B$5="Yes",6,8)))</f>
        <v>0</v>
      </c>
      <c r="AK30" s="13" t="n">
        <f aca="false">SUMPRODUCT((($C$9:$AG$9="R")+($C$9:$AG$9="H"))*C30:AG30)</f>
        <v>0</v>
      </c>
      <c r="AL30" s="15"/>
      <c r="AM30" s="16" t="n">
        <f aca="false">IF($B30&gt;0,$B30/240,0)</f>
        <v>0</v>
      </c>
      <c r="AN30" s="16" t="n">
        <f aca="false">AM30*1.25*AJ30</f>
        <v>0</v>
      </c>
      <c r="AO30" s="16" t="n">
        <f aca="false">AM30*2*AK30</f>
        <v>0</v>
      </c>
      <c r="AP30" s="16" t="n">
        <f aca="false">AM30*1.5*AL30</f>
        <v>0</v>
      </c>
      <c r="AQ30" s="16" t="n">
        <f aca="false">SUM(AN30:AP30)</f>
        <v>0</v>
      </c>
      <c r="AR30" s="16" t="n">
        <f aca="false">IF($B30&gt;0,$B30+AQ30,0)</f>
        <v>0</v>
      </c>
    </row>
    <row r="31" customFormat="false" ht="15" hidden="false" customHeight="false" outlineLevel="0" collapsed="false">
      <c r="A31" s="10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 t="n">
        <f aca="false">SUMPRODUCT(($C$9:$AG$9&lt;&gt;"")*C31:AG31)</f>
        <v>0</v>
      </c>
      <c r="AI31" s="14" t="n">
        <f aca="false">SUMPRODUCT(($C$9:$AG$9&lt;&gt;"")*(C31:AG31&gt;0))</f>
        <v>0</v>
      </c>
      <c r="AJ31" s="13" t="n">
        <f aca="false">SUMPRODUCT(($C$9:$AG$9="W")*(C31:AG31&gt;IF($B$5="Yes",6,8))*(C31:AG31-IF($B$5="Yes",6,8)))</f>
        <v>0</v>
      </c>
      <c r="AK31" s="13" t="n">
        <f aca="false">SUMPRODUCT((($C$9:$AG$9="R")+($C$9:$AG$9="H"))*C31:AG31)</f>
        <v>0</v>
      </c>
      <c r="AL31" s="15"/>
      <c r="AM31" s="16" t="n">
        <f aca="false">IF($B31&gt;0,$B31/240,0)</f>
        <v>0</v>
      </c>
      <c r="AN31" s="16" t="n">
        <f aca="false">AM31*1.25*AJ31</f>
        <v>0</v>
      </c>
      <c r="AO31" s="16" t="n">
        <f aca="false">AM31*2*AK31</f>
        <v>0</v>
      </c>
      <c r="AP31" s="16" t="n">
        <f aca="false">AM31*1.5*AL31</f>
        <v>0</v>
      </c>
      <c r="AQ31" s="16" t="n">
        <f aca="false">SUM(AN31:AP31)</f>
        <v>0</v>
      </c>
      <c r="AR31" s="16" t="n">
        <f aca="false">IF($B31&gt;0,$B31+AQ31,0)</f>
        <v>0</v>
      </c>
    </row>
    <row r="32" customFormat="false" ht="15" hidden="false" customHeight="false" outlineLevel="0" collapsed="false">
      <c r="A32" s="10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 t="n">
        <f aca="false">SUMPRODUCT(($C$9:$AG$9&lt;&gt;"")*C32:AG32)</f>
        <v>0</v>
      </c>
      <c r="AI32" s="14" t="n">
        <f aca="false">SUMPRODUCT(($C$9:$AG$9&lt;&gt;"")*(C32:AG32&gt;0))</f>
        <v>0</v>
      </c>
      <c r="AJ32" s="13" t="n">
        <f aca="false">SUMPRODUCT(($C$9:$AG$9="W")*(C32:AG32&gt;IF($B$5="Yes",6,8))*(C32:AG32-IF($B$5="Yes",6,8)))</f>
        <v>0</v>
      </c>
      <c r="AK32" s="13" t="n">
        <f aca="false">SUMPRODUCT((($C$9:$AG$9="R")+($C$9:$AG$9="H"))*C32:AG32)</f>
        <v>0</v>
      </c>
      <c r="AL32" s="15"/>
      <c r="AM32" s="16" t="n">
        <f aca="false">IF($B32&gt;0,$B32/240,0)</f>
        <v>0</v>
      </c>
      <c r="AN32" s="16" t="n">
        <f aca="false">AM32*1.25*AJ32</f>
        <v>0</v>
      </c>
      <c r="AO32" s="16" t="n">
        <f aca="false">AM32*2*AK32</f>
        <v>0</v>
      </c>
      <c r="AP32" s="16" t="n">
        <f aca="false">AM32*1.5*AL32</f>
        <v>0</v>
      </c>
      <c r="AQ32" s="16" t="n">
        <f aca="false">SUM(AN32:AP32)</f>
        <v>0</v>
      </c>
      <c r="AR32" s="16" t="n">
        <f aca="false">IF($B32&gt;0,$B32+AQ32,0)</f>
        <v>0</v>
      </c>
    </row>
    <row r="33" customFormat="false" ht="15" hidden="false" customHeight="false" outlineLevel="0" collapsed="false">
      <c r="A33" s="10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3" t="n">
        <f aca="false">SUMPRODUCT(($C$9:$AG$9&lt;&gt;"")*C33:AG33)</f>
        <v>0</v>
      </c>
      <c r="AI33" s="14" t="n">
        <f aca="false">SUMPRODUCT(($C$9:$AG$9&lt;&gt;"")*(C33:AG33&gt;0))</f>
        <v>0</v>
      </c>
      <c r="AJ33" s="13" t="n">
        <f aca="false">SUMPRODUCT(($C$9:$AG$9="W")*(C33:AG33&gt;IF($B$5="Yes",6,8))*(C33:AG33-IF($B$5="Yes",6,8)))</f>
        <v>0</v>
      </c>
      <c r="AK33" s="13" t="n">
        <f aca="false">SUMPRODUCT((($C$9:$AG$9="R")+($C$9:$AG$9="H"))*C33:AG33)</f>
        <v>0</v>
      </c>
      <c r="AL33" s="15"/>
      <c r="AM33" s="16" t="n">
        <f aca="false">IF($B33&gt;0,$B33/240,0)</f>
        <v>0</v>
      </c>
      <c r="AN33" s="16" t="n">
        <f aca="false">AM33*1.25*AJ33</f>
        <v>0</v>
      </c>
      <c r="AO33" s="16" t="n">
        <f aca="false">AM33*2*AK33</f>
        <v>0</v>
      </c>
      <c r="AP33" s="16" t="n">
        <f aca="false">AM33*1.5*AL33</f>
        <v>0</v>
      </c>
      <c r="AQ33" s="16" t="n">
        <f aca="false">SUM(AN33:AP33)</f>
        <v>0</v>
      </c>
      <c r="AR33" s="16" t="n">
        <f aca="false">IF($B33&gt;0,$B33+AQ33,0)</f>
        <v>0</v>
      </c>
    </row>
    <row r="34" customFormat="false" ht="15" hidden="false" customHeight="false" outlineLevel="0" collapsed="false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3" t="n">
        <f aca="false">SUMPRODUCT(($C$9:$AG$9&lt;&gt;"")*C34:AG34)</f>
        <v>0</v>
      </c>
      <c r="AI34" s="14" t="n">
        <f aca="false">SUMPRODUCT(($C$9:$AG$9&lt;&gt;"")*(C34:AG34&gt;0))</f>
        <v>0</v>
      </c>
      <c r="AJ34" s="13" t="n">
        <f aca="false">SUMPRODUCT(($C$9:$AG$9="W")*(C34:AG34&gt;IF($B$5="Yes",6,8))*(C34:AG34-IF($B$5="Yes",6,8)))</f>
        <v>0</v>
      </c>
      <c r="AK34" s="13" t="n">
        <f aca="false">SUMPRODUCT((($C$9:$AG$9="R")+($C$9:$AG$9="H"))*C34:AG34)</f>
        <v>0</v>
      </c>
      <c r="AL34" s="15"/>
      <c r="AM34" s="16" t="n">
        <f aca="false">IF($B34&gt;0,$B34/240,0)</f>
        <v>0</v>
      </c>
      <c r="AN34" s="16" t="n">
        <f aca="false">AM34*1.25*AJ34</f>
        <v>0</v>
      </c>
      <c r="AO34" s="16" t="n">
        <f aca="false">AM34*2*AK34</f>
        <v>0</v>
      </c>
      <c r="AP34" s="16" t="n">
        <f aca="false">AM34*1.5*AL34</f>
        <v>0</v>
      </c>
      <c r="AQ34" s="16" t="n">
        <f aca="false">SUM(AN34:AP34)</f>
        <v>0</v>
      </c>
      <c r="AR34" s="16" t="n">
        <f aca="false">IF($B34&gt;0,$B34+AQ34,0)</f>
        <v>0</v>
      </c>
    </row>
    <row r="35" customFormat="false" ht="15" hidden="false" customHeight="false" outlineLevel="0" collapsed="false">
      <c r="A35" s="3" t="s">
        <v>22</v>
      </c>
      <c r="AH35" s="17" t="n">
        <f aca="false">SUM(AH10:AH34)</f>
        <v>24</v>
      </c>
      <c r="AJ35" s="17" t="n">
        <f aca="false">SUM(AJ10:AJ34)</f>
        <v>2</v>
      </c>
      <c r="AK35" s="17" t="n">
        <f aca="false">SUM(AK10:AK34)</f>
        <v>6</v>
      </c>
      <c r="AL35" s="17" t="n">
        <f aca="false">SUM(AL10:AL34)</f>
        <v>3</v>
      </c>
      <c r="AN35" s="18" t="n">
        <f aca="false">SUM(AN10:AN34)</f>
        <v>4.16666666666667</v>
      </c>
      <c r="AO35" s="18" t="n">
        <f aca="false">SUM(AO10:AO34)</f>
        <v>20</v>
      </c>
      <c r="AP35" s="18" t="n">
        <f aca="false">SUM(AP10:AP34)</f>
        <v>7.5</v>
      </c>
      <c r="AQ35" s="18" t="n">
        <f aca="false">SUM(AQ10:AQ34)</f>
        <v>31.6666666666667</v>
      </c>
      <c r="AR35" s="18" t="n">
        <f aca="false">SUM(AR10:AR34)</f>
        <v>431.666666666667</v>
      </c>
    </row>
    <row r="37" customFormat="false" ht="15" hidden="false" customHeight="false" outlineLevel="0" collapsed="false">
      <c r="A37" s="2" t="s">
        <v>23</v>
      </c>
    </row>
  </sheetData>
  <dataValidations count="5">
    <dataValidation allowBlank="false" errorStyle="stop" operator="between" showDropDown="false" showErrorMessage="false" showInputMessage="false" sqref="B3" type="whole">
      <formula1>1</formula1>
      <formula2>12</formula2>
    </dataValidation>
    <dataValidation allowBlank="false" errorStyle="stop" operator="between" showDropDown="false" showErrorMessage="false" showInputMessage="false" sqref="B4" type="whole">
      <formula1>2024</formula1>
      <formula2>2040</formula2>
    </dataValidation>
    <dataValidation allowBlank="false" errorStyle="stop" operator="between" showDropDown="false" showErrorMessage="false" showInputMessage="false" sqref="B5" type="list">
      <formula1>"Yes,No"</formula1>
      <formula2>0</formula2>
    </dataValidation>
    <dataValidation allowBlank="true" error="Type hours worked as a number 0-24. Leave blank for absent." errorStyle="stop" errorTitle="Hours only" operator="between" showDropDown="false" showErrorMessage="false" showInputMessage="false" sqref="C10:AG34" type="decimal">
      <formula1>0</formula1>
      <formula2>24</formula2>
    </dataValidation>
    <dataValidation allowBlank="true" errorStyle="stop" operator="between" showDropDown="false" showErrorMessage="false" showInputMessage="false" sqref="AL10:AL34" type="decimal">
      <formula1>0</formula1>
      <formula2>300</formula2>
    </dataValidation>
  </dataValidations>
  <hyperlinks>
    <hyperlink ref="A2" r:id="rId1" display="Want this automatic from a fingerprint or face machine?  Call / WhatsApp +968 9537 5106 — TAOMAN"/>
    <hyperlink ref="A37" r:id="rId2" display="Tired of typing hours every day? A fingerprint or face attendance machine does this automatically.  Call / WhatsApp +968 9537 5106 — TAOMA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4"/>
    <col collapsed="false" customWidth="true" hidden="false" outlineLevel="0" max="3" min="3" style="0" width="52"/>
  </cols>
  <sheetData>
    <row r="1" customFormat="false" ht="15" hidden="false" customHeight="false" outlineLevel="0" collapsed="false">
      <c r="A1" s="1" t="s">
        <v>24</v>
      </c>
    </row>
    <row r="2" customFormat="false" ht="15" hidden="false" customHeight="false" outlineLevel="0" collapsed="false">
      <c r="A2" s="19" t="s">
        <v>25</v>
      </c>
    </row>
    <row r="3" customFormat="false" ht="15" hidden="false" customHeight="false" outlineLevel="0" collapsed="false">
      <c r="A3" s="20" t="s">
        <v>26</v>
      </c>
      <c r="B3" s="20" t="s">
        <v>27</v>
      </c>
      <c r="C3" s="20" t="s">
        <v>28</v>
      </c>
    </row>
    <row r="4" customFormat="false" ht="15" hidden="false" customHeight="false" outlineLevel="0" collapsed="false">
      <c r="A4" s="21" t="n">
        <v>46038</v>
      </c>
      <c r="B4" s="22" t="s">
        <v>29</v>
      </c>
      <c r="C4" s="23" t="s">
        <v>30</v>
      </c>
    </row>
    <row r="5" customFormat="false" ht="15" hidden="false" customHeight="false" outlineLevel="0" collapsed="false">
      <c r="A5" s="21" t="n">
        <v>46101</v>
      </c>
      <c r="B5" s="22" t="s">
        <v>31</v>
      </c>
      <c r="C5" s="23" t="s">
        <v>30</v>
      </c>
    </row>
    <row r="6" customFormat="false" ht="15" hidden="false" customHeight="false" outlineLevel="0" collapsed="false">
      <c r="A6" s="21" t="n">
        <v>46102</v>
      </c>
      <c r="B6" s="22" t="s">
        <v>32</v>
      </c>
      <c r="C6" s="23" t="s">
        <v>30</v>
      </c>
    </row>
    <row r="7" customFormat="false" ht="15" hidden="false" customHeight="false" outlineLevel="0" collapsed="false">
      <c r="A7" s="21" t="n">
        <v>46103</v>
      </c>
      <c r="B7" s="22" t="s">
        <v>33</v>
      </c>
      <c r="C7" s="23" t="s">
        <v>30</v>
      </c>
    </row>
    <row r="8" customFormat="false" ht="15" hidden="false" customHeight="false" outlineLevel="0" collapsed="false">
      <c r="A8" s="21" t="n">
        <v>46168</v>
      </c>
      <c r="B8" s="22" t="s">
        <v>34</v>
      </c>
      <c r="C8" s="23" t="s">
        <v>30</v>
      </c>
    </row>
    <row r="9" customFormat="false" ht="15" hidden="false" customHeight="false" outlineLevel="0" collapsed="false">
      <c r="A9" s="21" t="n">
        <v>46169</v>
      </c>
      <c r="B9" s="22" t="s">
        <v>35</v>
      </c>
      <c r="C9" s="23" t="s">
        <v>30</v>
      </c>
    </row>
    <row r="10" customFormat="false" ht="15" hidden="false" customHeight="false" outlineLevel="0" collapsed="false">
      <c r="A10" s="21" t="n">
        <v>46170</v>
      </c>
      <c r="B10" s="22" t="s">
        <v>36</v>
      </c>
      <c r="C10" s="23" t="s">
        <v>30</v>
      </c>
    </row>
    <row r="11" customFormat="false" ht="15" hidden="false" customHeight="false" outlineLevel="0" collapsed="false">
      <c r="A11" s="21" t="n">
        <v>46189</v>
      </c>
      <c r="B11" s="22" t="s">
        <v>37</v>
      </c>
      <c r="C11" s="23" t="s">
        <v>30</v>
      </c>
    </row>
    <row r="12" customFormat="false" ht="15" hidden="false" customHeight="false" outlineLevel="0" collapsed="false">
      <c r="A12" s="21" t="n">
        <v>46259</v>
      </c>
      <c r="B12" s="22" t="s">
        <v>38</v>
      </c>
      <c r="C12" s="23" t="s">
        <v>30</v>
      </c>
    </row>
    <row r="13" customFormat="false" ht="15" hidden="false" customHeight="false" outlineLevel="0" collapsed="false">
      <c r="A13" s="21" t="n">
        <v>46344</v>
      </c>
      <c r="B13" s="22" t="s">
        <v>39</v>
      </c>
      <c r="C13" s="23" t="s">
        <v>40</v>
      </c>
    </row>
    <row r="14" customFormat="false" ht="15" hidden="false" customHeight="false" outlineLevel="0" collapsed="false">
      <c r="A14" s="21" t="n">
        <v>46345</v>
      </c>
      <c r="B14" s="22" t="s">
        <v>41</v>
      </c>
      <c r="C14" s="23" t="s">
        <v>40</v>
      </c>
    </row>
    <row r="17" customFormat="false" ht="15" hidden="false" customHeight="false" outlineLevel="0" collapsed="false">
      <c r="A17" s="2" t="s">
        <v>42</v>
      </c>
    </row>
  </sheetData>
  <hyperlinks>
    <hyperlink ref="A17" r:id="rId1" display="Questions? Call / WhatsApp +968 9537 5106 — TAOMA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2026-06-12T15:33:12Z</dcterms:created>
  <dc:creator>openpyxl</dc:creator>
  <dc:description/>
  <dc:language>en-US</dc:language>
  <cp:lastModifiedBy/>
  <dcterms:modified xsi:type="dcterms:W3CDTF">2026-06-12T15:33:12Z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